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Торги\2023\2_КАПРЕМОНТ\ТЗ - 81, 119, 120, 121, 124, 132, 406\ТЗ - 132\"/>
    </mc:Choice>
  </mc:AlternateContent>
  <bookViews>
    <workbookView xWindow="0" yWindow="0" windowWidth="13665" windowHeight="10785"/>
  </bookViews>
  <sheets>
    <sheet name="СКС-2023-С-3-132 Кап рем кровли" sheetId="1" r:id="rId1"/>
  </sheets>
  <definedNames>
    <definedName name="_xlnm.Print_Titles" localSheetId="0">'СКС-2023-С-3-132 Кап рем кровли'!$11:$11</definedName>
  </definedNames>
  <calcPr calcId="152511"/>
</workbook>
</file>

<file path=xl/calcChain.xml><?xml version="1.0" encoding="utf-8"?>
<calcChain xmlns="http://schemas.openxmlformats.org/spreadsheetml/2006/main">
  <c r="E15" i="1" l="1"/>
  <c r="G15" i="1" s="1"/>
  <c r="H25" i="1"/>
  <c r="E24" i="1"/>
  <c r="G24" i="1" s="1"/>
  <c r="A24" i="1"/>
  <c r="A23" i="1"/>
  <c r="A22" i="1"/>
  <c r="A21" i="1"/>
  <c r="A20" i="1"/>
  <c r="A19" i="1"/>
  <c r="A18" i="1"/>
  <c r="A17" i="1"/>
  <c r="A16" i="1"/>
  <c r="A15" i="1"/>
  <c r="A14" i="1"/>
  <c r="I26" i="1"/>
</calcChain>
</file>

<file path=xl/sharedStrings.xml><?xml version="1.0" encoding="utf-8"?>
<sst xmlns="http://schemas.openxmlformats.org/spreadsheetml/2006/main" count="90" uniqueCount="65">
  <si>
    <t>Стройка:</t>
  </si>
  <si>
    <t>ГОКС (инв. № 1479, 1507-2, 209)</t>
  </si>
  <si>
    <t>Объект:</t>
  </si>
  <si>
    <t>Капитальный ремонт кровли зданий иловых камер № 5, 6 и станции насосной избыточного активного ила</t>
  </si>
  <si>
    <t>к Локальной смете № СКС-2023-С-3-132</t>
  </si>
  <si>
    <t>Основание:</t>
  </si>
  <si>
    <t>дефектная ведомость № 33 от 20.03.2023</t>
  </si>
  <si>
    <t>№ п.п.</t>
  </si>
  <si>
    <t>Код ресурса</t>
  </si>
  <si>
    <t>Наименование</t>
  </si>
  <si>
    <t>Единица измерения</t>
  </si>
  <si>
    <t>Кол-во по проектным данным</t>
  </si>
  <si>
    <t>Сметная стоимость</t>
  </si>
  <si>
    <t>Индекс</t>
  </si>
  <si>
    <t>В базисных ценах, руб.</t>
  </si>
  <si>
    <t>В текущих ценах, руб.</t>
  </si>
  <si>
    <t>На ед.</t>
  </si>
  <si>
    <t>Общая</t>
  </si>
  <si>
    <t>2</t>
  </si>
  <si>
    <t>Ресурсы подрядчика</t>
  </si>
  <si>
    <t xml:space="preserve">          Материалы</t>
  </si>
  <si>
    <t>01.2.03.07-0022</t>
  </si>
  <si>
    <t>Эмульсия битумная гидроизоляционная</t>
  </si>
  <si>
    <t>т</t>
  </si>
  <si>
    <t xml:space="preserve">2 000,00 </t>
  </si>
  <si>
    <t xml:space="preserve">1 </t>
  </si>
  <si>
    <t>01.3.02.09-0022</t>
  </si>
  <si>
    <t>Пропан-бутан смесь техническая</t>
  </si>
  <si>
    <t>кг</t>
  </si>
  <si>
    <t xml:space="preserve">6,09 </t>
  </si>
  <si>
    <t>01.7.03.01-0001</t>
  </si>
  <si>
    <t>Вода</t>
  </si>
  <si>
    <t>м3</t>
  </si>
  <si>
    <t xml:space="preserve">2,44 </t>
  </si>
  <si>
    <t>01.7.15.06-0111</t>
  </si>
  <si>
    <t>Гвозди строительные</t>
  </si>
  <si>
    <t xml:space="preserve">11 978,00 </t>
  </si>
  <si>
    <t>04.3.01.09-0014</t>
  </si>
  <si>
    <t>Раствор готовый кладочный, цементный, М100</t>
  </si>
  <si>
    <t xml:space="preserve">519,80 </t>
  </si>
  <si>
    <t>08.3.03.05-0001</t>
  </si>
  <si>
    <t>Проволока канатная оцинкованная, диаметр 2,6 мм</t>
  </si>
  <si>
    <t xml:space="preserve">8 023,00 </t>
  </si>
  <si>
    <t>12.1.02.06-0022</t>
  </si>
  <si>
    <t>Рубероид кровельный РКП-350</t>
  </si>
  <si>
    <t>м2</t>
  </si>
  <si>
    <t xml:space="preserve">6,20 </t>
  </si>
  <si>
    <t>ФССЦ-04.3.01.09-0014</t>
  </si>
  <si>
    <t>Раствор готовый кладочный цементный марки: 100</t>
  </si>
  <si>
    <t>ФССЦ-08.3.05.05-0053</t>
  </si>
  <si>
    <t>Сталь листовая оцинкованная, толщина 0,7 мм</t>
  </si>
  <si>
    <t xml:space="preserve">11 200,00 </t>
  </si>
  <si>
    <t>ФССЦ-12.1.02.03-0192</t>
  </si>
  <si>
    <t>Материал рулонный битумно-полимерный кровельный и гидроизоляционный наплавляемый ЭКП, для верхнего слоя гидроизоляции с защитой от солнца, основа полиэстер, гибкость не выше-25 °C, масса 1 м2 до 5,25 кг, прочность не менее 400-600 Н, теплостойкость не менее 100 °C_ "Техноэласт ЭКП"</t>
  </si>
  <si>
    <t xml:space="preserve">29,17 </t>
  </si>
  <si>
    <t>ФССЦ-12.1.02.03-0195</t>
  </si>
  <si>
    <t>Материал рулонный битумно-полимерный кровельный и гидроизоляционный наплавляемый ЭПП, для нижних слоев гидроизоляции, основа полиэстер, гибкость не выше-25 °C, масса 1 м2 до 4,95 кг, прочность не менее 400-600 Н, теплостойкость не менее 100 °C_ "Техноэласт ЭПП"</t>
  </si>
  <si>
    <t xml:space="preserve">24,94 </t>
  </si>
  <si>
    <t>Итого "Материалы"</t>
  </si>
  <si>
    <t>руб</t>
  </si>
  <si>
    <t>ВСЕГО по смете</t>
  </si>
  <si>
    <t>Составил:</t>
  </si>
  <si>
    <t>Ведущий инженер СДО                                                      (А.А.Клюева)</t>
  </si>
  <si>
    <t>[должность, подпись (инициалы, фамилия)]</t>
  </si>
  <si>
    <t>Ведомость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</si>
</sst>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"/>
    <numFmt numFmtId="166" formatCode="0.00000"/>
    <numFmt numFmtId="167" formatCode="0.000000"/>
    <numFmt numFmtId="168" formatCode="#,##0.00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10"/>
      <name val="Arial"/>
      <charset val="204"/>
    </font>
    <font>
      <b/>
      <sz val="10"/>
      <name val="Arial"/>
      <charset val="204"/>
    </font>
    <font>
      <b/>
      <sz val="14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b/>
      <sz val="11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FFFFFF"/>
      <name val="Arial"/>
      <charset val="204"/>
    </font>
    <font>
      <sz val="10"/>
      <color rgb="FF000000"/>
      <name val="Arial"/>
      <charset val="204"/>
    </font>
    <font>
      <sz val="8"/>
      <name val="Arial"/>
      <charset val="204"/>
    </font>
    <font>
      <i/>
      <sz val="8"/>
      <color rgb="FF000000"/>
      <name val="Arial"/>
      <charset val="204"/>
    </font>
    <font>
      <i/>
      <sz val="8"/>
      <name val="Arial"/>
      <charset val="204"/>
    </font>
    <font>
      <i/>
      <sz val="8"/>
      <color rgb="FFFFFFFF"/>
      <name val="Arial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/>
    <xf numFmtId="4" fontId="11" fillId="0" borderId="1" xfId="0" applyNumberFormat="1" applyFont="1" applyFill="1" applyBorder="1" applyAlignment="1" applyProtection="1">
      <alignment horizontal="right" vertical="top" wrapText="1"/>
    </xf>
    <xf numFmtId="0" fontId="11" fillId="0" borderId="1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vertical="top" wrapText="1"/>
    </xf>
    <xf numFmtId="0" fontId="12" fillId="0" borderId="0" xfId="0" applyNumberFormat="1" applyFont="1" applyFill="1" applyBorder="1" applyAlignment="1" applyProtection="1">
      <alignment horizontal="right" vertical="top" wrapText="1"/>
    </xf>
    <xf numFmtId="0" fontId="11" fillId="0" borderId="0" xfId="0" applyNumberFormat="1" applyFont="1" applyFill="1" applyBorder="1" applyAlignment="1" applyProtection="1">
      <alignment horizontal="right" vertical="top" wrapText="1"/>
    </xf>
    <xf numFmtId="0" fontId="11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wrapText="1"/>
    </xf>
    <xf numFmtId="0" fontId="15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1" fillId="0" borderId="2" xfId="0" applyNumberFormat="1" applyFont="1" applyFill="1" applyBorder="1" applyAlignment="1" applyProtection="1">
      <alignment vertical="top" wrapText="1"/>
    </xf>
    <xf numFmtId="0" fontId="11" fillId="0" borderId="3" xfId="0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vertical="top" wrapText="1"/>
    </xf>
    <xf numFmtId="0" fontId="14" fillId="0" borderId="5" xfId="0" applyNumberFormat="1" applyFont="1" applyFill="1" applyBorder="1" applyAlignment="1" applyProtection="1">
      <alignment horizontal="left" vertical="top"/>
    </xf>
    <xf numFmtId="0" fontId="16" fillId="0" borderId="6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abSelected="1" workbookViewId="0">
      <selection activeCell="A16" sqref="A16:XFD16"/>
    </sheetView>
  </sheetViews>
  <sheetFormatPr defaultColWidth="9.140625" defaultRowHeight="10.5" customHeight="1" x14ac:dyDescent="0.2"/>
  <cols>
    <col min="1" max="1" width="8" style="1" customWidth="1"/>
    <col min="2" max="2" width="17.5703125" style="1" customWidth="1"/>
    <col min="3" max="3" width="43.42578125" style="1" customWidth="1"/>
    <col min="4" max="4" width="9.28515625" style="1" customWidth="1"/>
    <col min="5" max="5" width="13.5703125" style="1" customWidth="1"/>
    <col min="6" max="8" width="12.5703125" style="1" customWidth="1"/>
    <col min="9" max="9" width="8.85546875" style="1" customWidth="1"/>
    <col min="10" max="11" width="14.7109375" style="1" customWidth="1"/>
    <col min="12" max="12" width="9.85546875" style="2" hidden="1" customWidth="1"/>
    <col min="13" max="13" width="14.42578125" style="1" customWidth="1"/>
    <col min="14" max="17" width="9.140625" style="1"/>
    <col min="18" max="19" width="143" style="3" hidden="1" customWidth="1"/>
    <col min="20" max="20" width="82" style="3" hidden="1" customWidth="1"/>
    <col min="21" max="22" width="154" style="3" hidden="1" customWidth="1"/>
    <col min="23" max="23" width="107.42578125" style="3" hidden="1" customWidth="1"/>
    <col min="24" max="25" width="116.5703125" style="3" hidden="1" customWidth="1"/>
    <col min="26" max="16384" width="9.140625" style="1"/>
  </cols>
  <sheetData>
    <row r="1" spans="1:22" customFormat="1" ht="25.5" x14ac:dyDescent="0.25">
      <c r="A1" s="4" t="s">
        <v>0</v>
      </c>
      <c r="B1" s="48" t="s">
        <v>1</v>
      </c>
      <c r="C1" s="48"/>
      <c r="D1" s="48"/>
      <c r="E1" s="48"/>
      <c r="F1" s="48"/>
      <c r="G1" s="48"/>
      <c r="H1" s="48"/>
      <c r="I1" s="48"/>
      <c r="J1" s="5"/>
      <c r="R1" s="6" t="s">
        <v>1</v>
      </c>
    </row>
    <row r="2" spans="1:22" customFormat="1" ht="18" x14ac:dyDescent="0.25">
      <c r="A2" s="4" t="s">
        <v>2</v>
      </c>
      <c r="B2" s="48" t="s">
        <v>3</v>
      </c>
      <c r="C2" s="48"/>
      <c r="D2" s="48"/>
      <c r="E2" s="48"/>
      <c r="F2" s="48"/>
      <c r="G2" s="48"/>
      <c r="H2" s="48"/>
      <c r="I2" s="48"/>
      <c r="J2" s="5"/>
      <c r="S2" s="6" t="s">
        <v>3</v>
      </c>
    </row>
    <row r="3" spans="1:22" customFormat="1" ht="11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</row>
    <row r="4" spans="1:22" customFormat="1" ht="19.5" customHeight="1" x14ac:dyDescent="0.25">
      <c r="B4" s="5"/>
      <c r="C4" s="5"/>
      <c r="D4" s="5" t="s">
        <v>64</v>
      </c>
      <c r="E4" s="5"/>
      <c r="F4" s="5"/>
      <c r="G4" s="5"/>
      <c r="H4" s="5"/>
      <c r="I4" s="5"/>
      <c r="J4" s="5"/>
    </row>
    <row r="5" spans="1:22" customFormat="1" ht="17.25" customHeight="1" x14ac:dyDescent="0.25">
      <c r="B5" s="7"/>
      <c r="C5" s="8"/>
      <c r="D5" s="8" t="s">
        <v>4</v>
      </c>
      <c r="E5" s="7"/>
      <c r="F5" s="7"/>
      <c r="G5" s="7"/>
      <c r="H5" s="7"/>
      <c r="I5" s="7"/>
      <c r="J5" s="5"/>
    </row>
    <row r="6" spans="1:22" customFormat="1" ht="15.75" customHeight="1" x14ac:dyDescent="0.25">
      <c r="A6" s="4" t="s">
        <v>5</v>
      </c>
      <c r="B6" s="49" t="s">
        <v>6</v>
      </c>
      <c r="C6" s="49"/>
      <c r="D6" s="49"/>
      <c r="E6" s="9"/>
      <c r="F6" s="9"/>
      <c r="G6" s="9"/>
      <c r="H6" s="9"/>
      <c r="I6" s="9"/>
      <c r="J6" s="5"/>
    </row>
    <row r="7" spans="1:22" customFormat="1" ht="9.75" customHeight="1" x14ac:dyDescent="0.25">
      <c r="B7" s="4"/>
      <c r="C7" s="10"/>
      <c r="D7" s="10"/>
      <c r="E7" s="10"/>
      <c r="F7" s="10"/>
      <c r="G7" s="10"/>
      <c r="H7" s="10"/>
      <c r="I7" s="10"/>
      <c r="J7" s="10"/>
    </row>
    <row r="8" spans="1:22" customFormat="1" ht="24" customHeight="1" x14ac:dyDescent="0.25">
      <c r="A8" s="50" t="s">
        <v>7</v>
      </c>
      <c r="B8" s="51" t="s">
        <v>8</v>
      </c>
      <c r="C8" s="50" t="s">
        <v>9</v>
      </c>
      <c r="D8" s="50" t="s">
        <v>10</v>
      </c>
      <c r="E8" s="50" t="s">
        <v>11</v>
      </c>
      <c r="F8" s="52" t="s">
        <v>12</v>
      </c>
      <c r="G8" s="52"/>
      <c r="H8" s="52"/>
      <c r="I8" s="53" t="s">
        <v>13</v>
      </c>
    </row>
    <row r="9" spans="1:22" customFormat="1" ht="24.75" customHeight="1" x14ac:dyDescent="0.25">
      <c r="A9" s="50"/>
      <c r="B9" s="51"/>
      <c r="C9" s="50"/>
      <c r="D9" s="50"/>
      <c r="E9" s="50"/>
      <c r="F9" s="50" t="s">
        <v>14</v>
      </c>
      <c r="G9" s="50"/>
      <c r="H9" s="60" t="s">
        <v>15</v>
      </c>
      <c r="I9" s="53"/>
    </row>
    <row r="10" spans="1:22" customFormat="1" ht="23.25" customHeight="1" x14ac:dyDescent="0.25">
      <c r="A10" s="50"/>
      <c r="B10" s="51"/>
      <c r="C10" s="50"/>
      <c r="D10" s="50"/>
      <c r="E10" s="50"/>
      <c r="F10" s="11" t="s">
        <v>16</v>
      </c>
      <c r="G10" s="11" t="s">
        <v>17</v>
      </c>
      <c r="H10" s="11" t="s">
        <v>17</v>
      </c>
      <c r="I10" s="53"/>
      <c r="J10" s="12"/>
    </row>
    <row r="11" spans="1:22" customFormat="1" ht="13.5" customHeight="1" x14ac:dyDescent="0.25">
      <c r="A11" s="13">
        <v>1</v>
      </c>
      <c r="B11" s="13" t="s">
        <v>18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2"/>
    </row>
    <row r="12" spans="1:22" customFormat="1" ht="15" x14ac:dyDescent="0.25">
      <c r="A12" s="54" t="s">
        <v>19</v>
      </c>
      <c r="B12" s="54"/>
      <c r="C12" s="54"/>
      <c r="D12" s="54"/>
      <c r="E12" s="54"/>
      <c r="F12" s="54"/>
      <c r="G12" s="54"/>
      <c r="H12" s="54"/>
      <c r="I12" s="54"/>
      <c r="J12" s="14"/>
      <c r="U12" s="15" t="s">
        <v>19</v>
      </c>
    </row>
    <row r="13" spans="1:22" customFormat="1" ht="15" x14ac:dyDescent="0.25">
      <c r="A13" s="54" t="s">
        <v>20</v>
      </c>
      <c r="B13" s="54"/>
      <c r="C13" s="54"/>
      <c r="D13" s="54"/>
      <c r="E13" s="54"/>
      <c r="F13" s="54"/>
      <c r="G13" s="54"/>
      <c r="H13" s="54"/>
      <c r="I13" s="54"/>
      <c r="J13" s="14"/>
      <c r="U13" s="15"/>
      <c r="V13" s="15" t="s">
        <v>20</v>
      </c>
    </row>
    <row r="14" spans="1:22" customFormat="1" ht="15" x14ac:dyDescent="0.25">
      <c r="A14" s="16">
        <f>IF(L14&lt;&gt;"",COUNTA(L$1:L14),"")</f>
        <v>1</v>
      </c>
      <c r="B14" s="17" t="s">
        <v>21</v>
      </c>
      <c r="C14" s="18" t="s">
        <v>22</v>
      </c>
      <c r="D14" s="16" t="s">
        <v>23</v>
      </c>
      <c r="E14" s="19">
        <v>7.8299999999999995E-2</v>
      </c>
      <c r="F14" s="20" t="s">
        <v>24</v>
      </c>
      <c r="G14" s="21">
        <v>156.6</v>
      </c>
      <c r="H14" s="20"/>
      <c r="I14" s="20"/>
      <c r="J14" s="14"/>
      <c r="L14" s="2" t="s">
        <v>25</v>
      </c>
      <c r="U14" s="15"/>
      <c r="V14" s="15"/>
    </row>
    <row r="15" spans="1:22" customFormat="1" ht="15" x14ac:dyDescent="0.25">
      <c r="A15" s="16">
        <f>IF(L15&lt;&gt;"",COUNTA(L$1:L15),"")</f>
        <v>2</v>
      </c>
      <c r="B15" s="17" t="s">
        <v>26</v>
      </c>
      <c r="C15" s="18" t="s">
        <v>27</v>
      </c>
      <c r="D15" s="16" t="s">
        <v>28</v>
      </c>
      <c r="E15" s="22">
        <f>63.26064+4.7313</f>
        <v>67.99194</v>
      </c>
      <c r="F15" s="20" t="s">
        <v>29</v>
      </c>
      <c r="G15" s="21">
        <f>E15*F15</f>
        <v>414.07091459999998</v>
      </c>
      <c r="H15" s="20"/>
      <c r="I15" s="20"/>
      <c r="J15" s="14"/>
      <c r="L15" s="2" t="s">
        <v>25</v>
      </c>
      <c r="U15" s="15"/>
      <c r="V15" s="15"/>
    </row>
    <row r="16" spans="1:22" customFormat="1" ht="15" x14ac:dyDescent="0.25">
      <c r="A16" s="16">
        <f>IF(L16&lt;&gt;"",COUNTA(L$1:L16),"")</f>
        <v>3</v>
      </c>
      <c r="B16" s="17" t="s">
        <v>30</v>
      </c>
      <c r="C16" s="18" t="s">
        <v>31</v>
      </c>
      <c r="D16" s="16" t="s">
        <v>32</v>
      </c>
      <c r="E16" s="23">
        <v>6.6989999999999998</v>
      </c>
      <c r="F16" s="20" t="s">
        <v>33</v>
      </c>
      <c r="G16" s="21">
        <v>16.34</v>
      </c>
      <c r="H16" s="20"/>
      <c r="I16" s="20"/>
      <c r="J16" s="14"/>
      <c r="L16" s="2" t="s">
        <v>25</v>
      </c>
      <c r="U16" s="15"/>
      <c r="V16" s="15"/>
    </row>
    <row r="17" spans="1:24" customFormat="1" ht="15" x14ac:dyDescent="0.25">
      <c r="A17" s="16">
        <f>IF(L17&lt;&gt;"",COUNTA(L$1:L17),"")</f>
        <v>4</v>
      </c>
      <c r="B17" s="17" t="s">
        <v>34</v>
      </c>
      <c r="C17" s="18" t="s">
        <v>35</v>
      </c>
      <c r="D17" s="16" t="s">
        <v>23</v>
      </c>
      <c r="E17" s="24">
        <v>3.784E-3</v>
      </c>
      <c r="F17" s="20" t="s">
        <v>36</v>
      </c>
      <c r="G17" s="21">
        <v>45.33</v>
      </c>
      <c r="H17" s="20"/>
      <c r="I17" s="20"/>
      <c r="J17" s="14"/>
      <c r="L17" s="2" t="s">
        <v>25</v>
      </c>
      <c r="U17" s="15"/>
      <c r="V17" s="15"/>
    </row>
    <row r="18" spans="1:24" customFormat="1" ht="15" x14ac:dyDescent="0.25">
      <c r="A18" s="16">
        <f>IF(L18&lt;&gt;"",COUNTA(L$1:L18),"")</f>
        <v>5</v>
      </c>
      <c r="B18" s="17" t="s">
        <v>37</v>
      </c>
      <c r="C18" s="18" t="s">
        <v>38</v>
      </c>
      <c r="D18" s="16" t="s">
        <v>32</v>
      </c>
      <c r="E18" s="22">
        <v>0.16116</v>
      </c>
      <c r="F18" s="20" t="s">
        <v>39</v>
      </c>
      <c r="G18" s="21">
        <v>83.76</v>
      </c>
      <c r="H18" s="20"/>
      <c r="I18" s="20"/>
      <c r="J18" s="14"/>
      <c r="L18" s="2" t="s">
        <v>25</v>
      </c>
      <c r="U18" s="15"/>
      <c r="V18" s="15"/>
    </row>
    <row r="19" spans="1:24" customFormat="1" ht="15" x14ac:dyDescent="0.25">
      <c r="A19" s="16">
        <f>IF(L19&lt;&gt;"",COUNTA(L$1:L19),"")</f>
        <v>6</v>
      </c>
      <c r="B19" s="17" t="s">
        <v>40</v>
      </c>
      <c r="C19" s="18" t="s">
        <v>41</v>
      </c>
      <c r="D19" s="16" t="s">
        <v>23</v>
      </c>
      <c r="E19" s="24">
        <v>7.5719999999999997E-3</v>
      </c>
      <c r="F19" s="20" t="s">
        <v>42</v>
      </c>
      <c r="G19" s="21">
        <v>60.74</v>
      </c>
      <c r="H19" s="20"/>
      <c r="I19" s="20"/>
      <c r="J19" s="14"/>
      <c r="L19" s="2" t="s">
        <v>25</v>
      </c>
      <c r="U19" s="15"/>
      <c r="V19" s="15"/>
    </row>
    <row r="20" spans="1:24" customFormat="1" ht="15" x14ac:dyDescent="0.25">
      <c r="A20" s="16">
        <f>IF(L20&lt;&gt;"",COUNTA(L$1:L20),"")</f>
        <v>7</v>
      </c>
      <c r="B20" s="17" t="s">
        <v>43</v>
      </c>
      <c r="C20" s="18" t="s">
        <v>44</v>
      </c>
      <c r="D20" s="16" t="s">
        <v>45</v>
      </c>
      <c r="E20" s="23">
        <v>7.6559999999999997</v>
      </c>
      <c r="F20" s="20" t="s">
        <v>46</v>
      </c>
      <c r="G20" s="21">
        <v>47.47</v>
      </c>
      <c r="H20" s="20"/>
      <c r="I20" s="20"/>
      <c r="J20" s="14"/>
      <c r="L20" s="2" t="s">
        <v>25</v>
      </c>
      <c r="U20" s="15"/>
      <c r="V20" s="15"/>
    </row>
    <row r="21" spans="1:24" customFormat="1" ht="15" x14ac:dyDescent="0.25">
      <c r="A21" s="16">
        <f>IF(L21&lt;&gt;"",COUNTA(L$1:L21),"")</f>
        <v>8</v>
      </c>
      <c r="B21" s="17" t="s">
        <v>47</v>
      </c>
      <c r="C21" s="18" t="s">
        <v>48</v>
      </c>
      <c r="D21" s="16" t="s">
        <v>32</v>
      </c>
      <c r="E21" s="19">
        <v>5.3243999999999998</v>
      </c>
      <c r="F21" s="20" t="s">
        <v>39</v>
      </c>
      <c r="G21" s="25">
        <v>2767.62</v>
      </c>
      <c r="H21" s="20"/>
      <c r="I21" s="20"/>
      <c r="J21" s="14"/>
      <c r="L21" s="2" t="s">
        <v>25</v>
      </c>
      <c r="U21" s="15"/>
      <c r="V21" s="15"/>
    </row>
    <row r="22" spans="1:24" customFormat="1" ht="15" x14ac:dyDescent="0.25">
      <c r="A22" s="16">
        <f>IF(L22&lt;&gt;"",COUNTA(L$1:L22),"")</f>
        <v>9</v>
      </c>
      <c r="B22" s="17" t="s">
        <v>49</v>
      </c>
      <c r="C22" s="18" t="s">
        <v>50</v>
      </c>
      <c r="D22" s="16" t="s">
        <v>23</v>
      </c>
      <c r="E22" s="24">
        <v>0.334312</v>
      </c>
      <c r="F22" s="20" t="s">
        <v>51</v>
      </c>
      <c r="G22" s="25">
        <v>3744.3</v>
      </c>
      <c r="H22" s="20"/>
      <c r="I22" s="20"/>
      <c r="J22" s="14"/>
      <c r="L22" s="2" t="s">
        <v>25</v>
      </c>
      <c r="U22" s="15"/>
      <c r="V22" s="15"/>
    </row>
    <row r="23" spans="1:24" customFormat="1" ht="67.5" x14ac:dyDescent="0.25">
      <c r="A23" s="16">
        <f>IF(L23&lt;&gt;"",COUNTA(L$1:L23),"")</f>
        <v>10</v>
      </c>
      <c r="B23" s="17" t="s">
        <v>52</v>
      </c>
      <c r="C23" s="18" t="s">
        <v>53</v>
      </c>
      <c r="D23" s="16" t="s">
        <v>45</v>
      </c>
      <c r="E23" s="26">
        <v>201.78</v>
      </c>
      <c r="F23" s="20" t="s">
        <v>54</v>
      </c>
      <c r="G23" s="25">
        <v>5885.92</v>
      </c>
      <c r="H23" s="20"/>
      <c r="I23" s="20"/>
      <c r="J23" s="14"/>
      <c r="L23" s="2" t="s">
        <v>25</v>
      </c>
      <c r="U23" s="15"/>
      <c r="V23" s="15"/>
    </row>
    <row r="24" spans="1:24" customFormat="1" ht="67.5" x14ac:dyDescent="0.25">
      <c r="A24" s="16">
        <f>IF(L24&lt;&gt;"",COUNTA(L$1:L24),"")</f>
        <v>11</v>
      </c>
      <c r="B24" s="17" t="s">
        <v>55</v>
      </c>
      <c r="C24" s="18" t="s">
        <v>56</v>
      </c>
      <c r="D24" s="16" t="s">
        <v>45</v>
      </c>
      <c r="E24" s="23">
        <f>284.952+36.54</f>
        <v>321.49200000000002</v>
      </c>
      <c r="F24" s="20" t="s">
        <v>57</v>
      </c>
      <c r="G24" s="25">
        <f>E24*F24</f>
        <v>8018.0104800000008</v>
      </c>
      <c r="H24" s="20"/>
      <c r="I24" s="20"/>
      <c r="J24" s="14"/>
      <c r="L24" s="2" t="s">
        <v>25</v>
      </c>
      <c r="U24" s="15"/>
      <c r="V24" s="15"/>
    </row>
    <row r="25" spans="1:24" customFormat="1" ht="15" x14ac:dyDescent="0.25">
      <c r="A25" s="16"/>
      <c r="B25" s="27"/>
      <c r="C25" s="28" t="s">
        <v>58</v>
      </c>
      <c r="D25" s="29" t="s">
        <v>59</v>
      </c>
      <c r="E25" s="30"/>
      <c r="F25" s="30"/>
      <c r="G25" s="31">
        <v>21240.13</v>
      </c>
      <c r="H25" s="31">
        <f>G25*I25</f>
        <v>175443.47380000001</v>
      </c>
      <c r="I25" s="31">
        <v>8.26</v>
      </c>
      <c r="J25" s="33"/>
      <c r="U25" s="15"/>
      <c r="V25" s="15"/>
    </row>
    <row r="26" spans="1:24" customFormat="1" ht="15" x14ac:dyDescent="0.25">
      <c r="A26" s="55" t="s">
        <v>60</v>
      </c>
      <c r="B26" s="56"/>
      <c r="C26" s="56"/>
      <c r="D26" s="56"/>
      <c r="E26" s="56"/>
      <c r="F26" s="57"/>
      <c r="G26" s="32"/>
      <c r="H26" s="32"/>
      <c r="I26" s="34" t="str">
        <f ca="1">IF((INDIRECT("R"&amp;ROW()&amp;"C"&amp;COLUMN()-3,FALSE)&lt;&gt;0)*AND(INDIRECT("R"&amp;ROW()&amp;"C"&amp;COLUMN()-1,FALSE)&lt;&gt;0),INDIRECT("R"&amp;ROW()&amp;"C"&amp;COLUMN()-1,FALSE)/INDIRECT("R"&amp;ROW()&amp;"C"&amp;COLUMN()-3,FALSE),"")</f>
        <v/>
      </c>
      <c r="J26" s="35"/>
      <c r="K26" s="35"/>
      <c r="L26" s="36"/>
      <c r="M26" s="37"/>
      <c r="N26" s="37"/>
      <c r="W26" s="38" t="s">
        <v>60</v>
      </c>
    </row>
    <row r="27" spans="1:24" customFormat="1" ht="13.5" customHeight="1" x14ac:dyDescent="0.25"/>
    <row r="28" spans="1:24" customFormat="1" ht="15" x14ac:dyDescent="0.25">
      <c r="A28" s="39"/>
      <c r="B28" s="40" t="s">
        <v>61</v>
      </c>
      <c r="C28" s="58" t="s">
        <v>62</v>
      </c>
      <c r="D28" s="58"/>
      <c r="E28" s="58"/>
      <c r="F28" s="58"/>
      <c r="G28" s="58"/>
      <c r="H28" s="58"/>
      <c r="I28" s="41"/>
      <c r="J28" s="41"/>
      <c r="K28" s="41"/>
      <c r="L28" s="42"/>
      <c r="M28" s="41"/>
      <c r="N28" s="41"/>
      <c r="O28" s="41"/>
      <c r="P28" s="41"/>
      <c r="Q28" s="41"/>
      <c r="X28" s="43" t="s">
        <v>62</v>
      </c>
    </row>
    <row r="29" spans="1:24" customFormat="1" ht="15" customHeight="1" x14ac:dyDescent="0.25">
      <c r="A29" s="44"/>
      <c r="B29" s="45"/>
      <c r="C29" s="59" t="s">
        <v>63</v>
      </c>
      <c r="D29" s="59"/>
      <c r="E29" s="59"/>
      <c r="F29" s="59"/>
      <c r="G29" s="59"/>
      <c r="H29" s="59"/>
      <c r="I29" s="46"/>
      <c r="J29" s="46"/>
      <c r="K29" s="46"/>
      <c r="L29" s="47"/>
      <c r="M29" s="46"/>
      <c r="N29" s="46"/>
      <c r="O29" s="46"/>
      <c r="P29" s="46"/>
      <c r="Q29" s="46"/>
      <c r="X29" s="43"/>
    </row>
  </sheetData>
  <mergeCells count="16">
    <mergeCell ref="A12:I12"/>
    <mergeCell ref="A13:I13"/>
    <mergeCell ref="A26:F26"/>
    <mergeCell ref="C28:H28"/>
    <mergeCell ref="C29:H29"/>
    <mergeCell ref="B1:I1"/>
    <mergeCell ref="B2:I2"/>
    <mergeCell ref="B6:D6"/>
    <mergeCell ref="A8:A10"/>
    <mergeCell ref="B8:B10"/>
    <mergeCell ref="C8:C10"/>
    <mergeCell ref="D8:D10"/>
    <mergeCell ref="E8:E10"/>
    <mergeCell ref="F8:H8"/>
    <mergeCell ref="I8:I10"/>
    <mergeCell ref="F9:G9"/>
  </mergeCells>
  <printOptions horizontalCentered="1"/>
  <pageMargins left="0.39370077848434498" right="0.23622047901153601" top="0.35433071851730302" bottom="0.31496062874794001" header="0.118110239505768" footer="0.118110239505768"/>
  <pageSetup paperSize="9" scale="70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СКС-2023-С-3-132 Кап рем кровли</vt:lpstr>
      <vt:lpstr>'СКС-2023-С-3-132 Кап рем кровли'!Заголовки_для_печати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2022-11-14T14:02:04Z</cp:lastPrinted>
  <dcterms:created xsi:type="dcterms:W3CDTF">2020-09-30T08:50:27Z</dcterms:created>
  <dcterms:modified xsi:type="dcterms:W3CDTF">2023-04-10T12:46:39Z</dcterms:modified>
</cp:coreProperties>
</file>